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Marcel\1 Dokumente\1 Privat\3 Rathaus\WAL\ab 2020\"/>
    </mc:Choice>
  </mc:AlternateContent>
  <xr:revisionPtr revIDLastSave="0" documentId="13_ncr:1_{E89CA7A4-0734-491D-BB52-3096091E1766}" xr6:coauthVersionLast="47" xr6:coauthVersionMax="47" xr10:uidLastSave="{00000000-0000-0000-0000-000000000000}"/>
  <workbookProtection workbookAlgorithmName="SHA-512" workbookHashValue="Zs4mQfL8y7xGuEm1B3Ugr3RQCi/fE/kI28TRU7q9UxdvdxbRqkPDjO7asRFYiGIPiuMg6Ku/nbVOW8mhffsO9A==" workbookSaltValue="WzPH+H2hiI4TZV8hr3zeOw==" workbookSpinCount="100000" lockStructure="1"/>
  <bookViews>
    <workbookView xWindow="0" yWindow="0" windowWidth="28800" windowHeight="15600" xr2:uid="{00000000-000D-0000-FFFF-FFFF00000000}"/>
  </bookViews>
  <sheets>
    <sheet name="ab 01.1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Q17" i="1"/>
  <c r="T17" i="1" s="1"/>
  <c r="Q18" i="1"/>
  <c r="Q19" i="1"/>
  <c r="Q20" i="1"/>
  <c r="Q21" i="1"/>
  <c r="Q22" i="1"/>
  <c r="Q23" i="1"/>
  <c r="Q24" i="1"/>
  <c r="M17" i="1"/>
  <c r="M18" i="1"/>
  <c r="M19" i="1"/>
  <c r="M20" i="1"/>
  <c r="M21" i="1"/>
  <c r="M22" i="1"/>
  <c r="M23" i="1"/>
  <c r="M24" i="1"/>
  <c r="L17" i="1"/>
  <c r="L18" i="1"/>
  <c r="L19" i="1"/>
  <c r="L20" i="1"/>
  <c r="L21" i="1"/>
  <c r="L22" i="1"/>
  <c r="L23" i="1"/>
  <c r="L24" i="1"/>
  <c r="T16" i="1"/>
  <c r="Q16" i="1"/>
  <c r="M16" i="1"/>
  <c r="L16" i="1"/>
  <c r="K25" i="1"/>
  <c r="K27" i="1" s="1"/>
  <c r="K8" i="1"/>
  <c r="M15" i="1"/>
  <c r="L15" i="1"/>
  <c r="Q15" i="1" s="1"/>
  <c r="T15" i="1" s="1"/>
  <c r="D45" i="1"/>
  <c r="D43" i="1"/>
  <c r="D36" i="1"/>
  <c r="D56" i="1" s="1"/>
  <c r="G56" i="1" s="1"/>
  <c r="D38" i="1"/>
  <c r="D25" i="1" l="1"/>
  <c r="E12" i="1"/>
  <c r="E15" i="1"/>
  <c r="E16" i="1"/>
  <c r="E17" i="1"/>
  <c r="E18" i="1"/>
  <c r="E19" i="1"/>
  <c r="E20" i="1"/>
  <c r="E21" i="1"/>
  <c r="E22" i="1"/>
  <c r="E23" i="1"/>
  <c r="E24" i="1"/>
  <c r="D8" i="1"/>
  <c r="D27" i="1" s="1"/>
  <c r="H25" i="1"/>
  <c r="I25" i="1"/>
  <c r="J25" i="1"/>
  <c r="N25" i="1"/>
  <c r="O25" i="1"/>
  <c r="P25" i="1"/>
  <c r="R25" i="1"/>
  <c r="S25" i="1"/>
  <c r="V25" i="1"/>
  <c r="W25" i="1"/>
  <c r="M14" i="1"/>
  <c r="L14" i="1"/>
  <c r="Q14" i="1" s="1"/>
  <c r="M13" i="1"/>
  <c r="L13" i="1"/>
  <c r="Q13" i="1" s="1"/>
  <c r="T13" i="1" s="1"/>
  <c r="C13" i="1" s="1"/>
  <c r="E13" i="1" s="1"/>
  <c r="S8" i="1"/>
  <c r="M11" i="1"/>
  <c r="L11" i="1"/>
  <c r="Q11" i="1" s="1"/>
  <c r="T11" i="1" s="1"/>
  <c r="C11" i="1" s="1"/>
  <c r="E11" i="1" s="1"/>
  <c r="I8" i="1"/>
  <c r="J8" i="1"/>
  <c r="N8" i="1"/>
  <c r="O8" i="1"/>
  <c r="P8" i="1"/>
  <c r="R8" i="1"/>
  <c r="V8" i="1"/>
  <c r="W8" i="1"/>
  <c r="H8" i="1"/>
  <c r="M6" i="1"/>
  <c r="L6" i="1"/>
  <c r="Q6" i="1" s="1"/>
  <c r="T6" i="1" s="1"/>
  <c r="C6" i="1" s="1"/>
  <c r="E6" i="1" s="1"/>
  <c r="M7" i="1"/>
  <c r="L7" i="1"/>
  <c r="Q7" i="1" s="1"/>
  <c r="T7" i="1" s="1"/>
  <c r="C7" i="1" s="1"/>
  <c r="E7" i="1" s="1"/>
  <c r="M5" i="1"/>
  <c r="L5" i="1"/>
  <c r="Q5" i="1" s="1"/>
  <c r="T5" i="1" s="1"/>
  <c r="P27" i="1" l="1"/>
  <c r="O27" i="1"/>
  <c r="N27" i="1"/>
  <c r="R27" i="1"/>
  <c r="V27" i="1"/>
  <c r="J27" i="1"/>
  <c r="I27" i="1"/>
  <c r="H27" i="1"/>
  <c r="W27" i="1"/>
  <c r="S27" i="1"/>
  <c r="M25" i="1"/>
  <c r="C5" i="1"/>
  <c r="T8" i="1"/>
  <c r="T14" i="1"/>
  <c r="C14" i="1" s="1"/>
  <c r="Q25" i="1"/>
  <c r="L25" i="1"/>
  <c r="L8" i="1"/>
  <c r="M8" i="1"/>
  <c r="Q8" i="1"/>
  <c r="Q27" i="1" l="1"/>
  <c r="M27" i="1"/>
  <c r="L27" i="1"/>
  <c r="C8" i="1"/>
  <c r="E5" i="1"/>
  <c r="E8" i="1" s="1"/>
  <c r="C25" i="1"/>
  <c r="E14" i="1"/>
  <c r="E25" i="1" s="1"/>
  <c r="T25" i="1"/>
  <c r="T27" i="1" s="1"/>
  <c r="E27" i="1" l="1"/>
  <c r="C27" i="1"/>
</calcChain>
</file>

<file path=xl/sharedStrings.xml><?xml version="1.0" encoding="utf-8"?>
<sst xmlns="http://schemas.openxmlformats.org/spreadsheetml/2006/main" count="165" uniqueCount="147">
  <si>
    <t>Lfd. Nr.</t>
  </si>
  <si>
    <t>Grund der Zahlung</t>
  </si>
  <si>
    <t>Bemerkung</t>
  </si>
  <si>
    <t>2020-01</t>
  </si>
  <si>
    <t>2020-02</t>
  </si>
  <si>
    <t>2020-03</t>
  </si>
  <si>
    <t>Lohn, Gehalt 11/2020</t>
  </si>
  <si>
    <t>Lohn, Gehalt 12/2020</t>
  </si>
  <si>
    <t>Lohn, Gehalt 01/2021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</si>
  <si>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</si>
  <si>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</si>
  <si>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</si>
  <si>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</si>
  <si>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</si>
  <si>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</si>
  <si>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</si>
  <si>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</si>
  <si>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</si>
  <si>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</si>
  <si>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</si>
  <si>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</si>
  <si>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</si>
  <si>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</si>
  <si>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Lohn, Gehalt 02/2021</t>
  </si>
  <si>
    <t>Sitzungsgeld Sparkasse Vest Recklinghausen</t>
  </si>
  <si>
    <t>Lohn, Gehalt 03/2021</t>
  </si>
  <si>
    <t>Summe:</t>
  </si>
  <si>
    <t>Zahlbetrag nt.</t>
  </si>
  <si>
    <t>Gesamtbetrag Zahlungen 2020</t>
  </si>
  <si>
    <t>Zahlungseingang</t>
  </si>
  <si>
    <t>Grundgehalt</t>
  </si>
  <si>
    <t>= Gesamtbrutto</t>
  </si>
  <si>
    <t>+ Aufwandsentschädigung §5 EGV NRW</t>
  </si>
  <si>
    <t>= Steuerbrutto</t>
  </si>
  <si>
    <t>- Lohnsteuer</t>
  </si>
  <si>
    <t>- Solidaritätszuschlag</t>
  </si>
  <si>
    <t>- Kirchensteuer</t>
  </si>
  <si>
    <t>= Gesetzliches Netto</t>
  </si>
  <si>
    <t>- Altersvorsorge</t>
  </si>
  <si>
    <t>= Zahlbetrag (netto)</t>
  </si>
  <si>
    <t>- Krankenversicherung</t>
  </si>
  <si>
    <t>- Mindest-Mitgliedsbeitrag Partei</t>
  </si>
  <si>
    <t>Beamt:innen erhalten ihre Besoldung monatlich im Voraus</t>
  </si>
  <si>
    <t>+ VL Beamt:innen</t>
  </si>
  <si>
    <t>Zusätzlich zu begleichen (vgl. Spalten R &amp; S)</t>
  </si>
  <si>
    <t>+ einml. Auszahlungskorrektur/Verrechnung aus 01/2021</t>
  </si>
  <si>
    <t>+ Auszahlungskorrektur</t>
  </si>
  <si>
    <t>= Spendentopf 2021 (Sitzungsgeld wird privat gespendet)</t>
  </si>
  <si>
    <t>Lohn, Gehalt 04/2021</t>
  </si>
  <si>
    <t>Gesamtbetrag Zahlungen 2021</t>
  </si>
  <si>
    <t>Erhaltene Zahlungen durch Funktion des Bürgermeisters seit Amtsantritt 01.11.2020
(Zuordnung entsprechend des Zahlungseingangs)</t>
  </si>
  <si>
    <t>Sonst. Zahlung</t>
  </si>
  <si>
    <t>Gesamt (C+D)</t>
  </si>
  <si>
    <t>Mitglied im Verein</t>
  </si>
  <si>
    <t>Mitglied seit</t>
  </si>
  <si>
    <t>001</t>
  </si>
  <si>
    <t>002</t>
  </si>
  <si>
    <t>003</t>
  </si>
  <si>
    <t>004</t>
  </si>
  <si>
    <t>Bemerkung 2</t>
  </si>
  <si>
    <t>DLRG OG Waltrop e.V.</t>
  </si>
  <si>
    <t>Private Mitgliedschaften Marcel Mittelbach
(chronologisch des Eintritts)</t>
  </si>
  <si>
    <t>06/1997</t>
  </si>
  <si>
    <t>WBBV 2012 e.V.</t>
  </si>
  <si>
    <t>Waltroper Bürgerbad Verein 2021 e.V.</t>
  </si>
  <si>
    <t>01/2012</t>
  </si>
  <si>
    <t>Gründungsmitglied</t>
  </si>
  <si>
    <t>FV Weltkindertagsfest</t>
  </si>
  <si>
    <t>Förderverein Weltkindertagsfest Waltrop e.V.</t>
  </si>
  <si>
    <t>DLRG WHS e.V.</t>
  </si>
  <si>
    <t>02/2016</t>
  </si>
  <si>
    <t>DLRG Weissenhäuser Strand e.V.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</si>
  <si>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</si>
  <si>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</si>
  <si>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</si>
  <si>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</si>
  <si>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</si>
  <si>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</si>
  <si>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</si>
  <si>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</si>
  <si>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</si>
  <si>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</si>
  <si>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</si>
  <si>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ADAC e.V.</t>
  </si>
  <si>
    <t>AWO Waltrop</t>
  </si>
  <si>
    <t>Heimatverein Waltrop</t>
  </si>
  <si>
    <t>SGK</t>
  </si>
  <si>
    <t>Sozialdemokratische Gemeinschaft für</t>
  </si>
  <si>
    <t>Kommunalpolitik e.V.</t>
  </si>
  <si>
    <t>SPD Waltrop</t>
  </si>
  <si>
    <t>09/2009</t>
  </si>
  <si>
    <t>Entspricht dem Mindest-Pflichtbeitrag</t>
  </si>
  <si>
    <t>Crew 75</t>
  </si>
  <si>
    <t>10/2019</t>
  </si>
  <si>
    <t>Bürgertraber Herten e.V.</t>
  </si>
  <si>
    <t>11/2020</t>
  </si>
  <si>
    <t>zzgl. einmalig 50,00 € für Anteil Ignatz</t>
  </si>
  <si>
    <t>Reservistenverband</t>
  </si>
  <si>
    <t>01/2020</t>
  </si>
  <si>
    <t>Verband der Reservisten der deutschen</t>
  </si>
  <si>
    <t>Bundeswehr e.V.</t>
  </si>
  <si>
    <t>BSV 1550 e.V.</t>
  </si>
  <si>
    <t>09/2019</t>
  </si>
  <si>
    <t>BürgerSchützenVerein 1550 e.V.</t>
  </si>
  <si>
    <t>Ver.di</t>
  </si>
  <si>
    <t>03/2019</t>
  </si>
  <si>
    <t>seit 09/2009: Mitglied der Komba</t>
  </si>
  <si>
    <t>FuFdSuS Waltrop e.V.</t>
  </si>
  <si>
    <t>Freunde und Förderer des Schiffshebewerk-</t>
  </si>
  <si>
    <t>und Schluesenparks, Waltrop e.V.</t>
  </si>
  <si>
    <t>07/2019</t>
  </si>
  <si>
    <t>03/2017</t>
  </si>
  <si>
    <t>Beitrag / Jahr</t>
  </si>
  <si>
    <t>04/2018</t>
  </si>
  <si>
    <t>016</t>
  </si>
  <si>
    <t>017</t>
  </si>
  <si>
    <t>018</t>
  </si>
  <si>
    <t>019</t>
  </si>
  <si>
    <t>020</t>
  </si>
  <si>
    <t>Mein Waltrop e.V.</t>
  </si>
  <si>
    <t>09/2018</t>
  </si>
  <si>
    <t>02/2017</t>
  </si>
  <si>
    <t>09/2013</t>
  </si>
  <si>
    <t>DTFK e.V.</t>
  </si>
  <si>
    <t>Deutsch-türkischer Freundeskreis e.V.</t>
  </si>
  <si>
    <t>Beiträge / Jahr:</t>
  </si>
  <si>
    <t>Beiträge / Monat (/12):</t>
  </si>
  <si>
    <t>WIWA</t>
  </si>
  <si>
    <t>WIWA - WIR im Waldstadion e.V.</t>
  </si>
  <si>
    <t>05/2007</t>
  </si>
  <si>
    <t>FV TTV Waltrop 99 e.V.</t>
  </si>
  <si>
    <t>Förderverein Tischtennisverein Waltrop 99</t>
  </si>
  <si>
    <t>e.V.</t>
  </si>
  <si>
    <t>03/2021</t>
  </si>
  <si>
    <t>Stand:</t>
  </si>
  <si>
    <t>Gesamtbetrag seit Amtsantritt am 01.11.2020</t>
  </si>
  <si>
    <t>Waltrop Reporter-Supporter</t>
  </si>
  <si>
    <t>04/2021</t>
  </si>
  <si>
    <t>Unterstützungs-Abo</t>
  </si>
  <si>
    <t>Lohn, Gehalt 05/2021</t>
  </si>
  <si>
    <t>+ Nachzahlung Kleidergeld Standesbeamte</t>
  </si>
  <si>
    <t>Kleidergeld Standesbeamte</t>
  </si>
  <si>
    <t>021</t>
  </si>
  <si>
    <t>Heinz-Kühne-Bildungswerk</t>
  </si>
  <si>
    <t>Mitgliedschaft für Mandatsträger:innen</t>
  </si>
  <si>
    <t>Lohn, Gehalt 06/2021</t>
  </si>
  <si>
    <t>Lohn, Gehalt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</si>
</sst>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07]d/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textRotation="90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quotePrefix="1" applyFont="1" applyBorder="1" applyAlignment="1">
      <alignment horizontal="left" textRotation="90"/>
    </xf>
    <xf numFmtId="0" fontId="4" fillId="0" borderId="1" xfId="0" quotePrefix="1" applyFont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1" fillId="2" borderId="1" xfId="0" applyNumberFormat="1" applyFont="1" applyFill="1" applyBorder="1"/>
    <xf numFmtId="8" fontId="6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1" xfId="0" quotePrefix="1" applyBorder="1" applyAlignment="1">
      <alignment vertical="top" wrapText="1"/>
    </xf>
    <xf numFmtId="8" fontId="0" fillId="0" borderId="1" xfId="0" applyNumberFormat="1" applyBorder="1"/>
    <xf numFmtId="0" fontId="0" fillId="0" borderId="1" xfId="0" quotePrefix="1" applyBorder="1"/>
    <xf numFmtId="164" fontId="0" fillId="0" borderId="1" xfId="0" applyNumberFormat="1" applyBorder="1"/>
    <xf numFmtId="8" fontId="1" fillId="2" borderId="2" xfId="0" applyNumberFormat="1" applyFont="1" applyFill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8" fontId="1" fillId="0" borderId="1" xfId="0" applyNumberFormat="1" applyFont="1" applyBorder="1" applyAlignment="1">
      <alignment vertical="top"/>
    </xf>
    <xf numFmtId="8" fontId="1" fillId="0" borderId="1" xfId="0" applyNumberFormat="1" applyFont="1" applyBorder="1" applyAlignment="1">
      <alignment horizontal="left" vertical="top"/>
    </xf>
    <xf numFmtId="0" fontId="1" fillId="3" borderId="0" xfId="0" applyFont="1" applyFill="1"/>
    <xf numFmtId="165" fontId="0" fillId="3" borderId="0" xfId="0" applyNumberFormat="1" applyFill="1" applyAlignment="1">
      <alignment horizontal="left"/>
    </xf>
    <xf numFmtId="164" fontId="3" fillId="0" borderId="1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tabSelected="1" topLeftCell="A19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7.85546875" style="3" bestFit="1" customWidth="1"/>
    <col min="2" max="2" width="27" bestFit="1" customWidth="1"/>
    <col min="3" max="3" width="13.28515625" bestFit="1" customWidth="1"/>
    <col min="4" max="4" width="14.85546875" bestFit="1" customWidth="1"/>
    <col min="5" max="5" width="13.140625" bestFit="1" customWidth="1"/>
    <col min="6" max="6" width="43.28515625" bestFit="1" customWidth="1"/>
    <col min="7" max="7" width="56.5703125" bestFit="1" customWidth="1"/>
    <col min="8" max="8" width="10.7109375" bestFit="1" customWidth="1"/>
    <col min="9" max="9" width="7.140625" bestFit="1" customWidth="1"/>
    <col min="10" max="10" width="9.7109375" bestFit="1" customWidth="1"/>
    <col min="11" max="11" width="7.140625" bestFit="1" customWidth="1"/>
    <col min="12" max="13" width="10.7109375" bestFit="1" customWidth="1"/>
    <col min="14" max="14" width="11.42578125" bestFit="1" customWidth="1"/>
    <col min="15" max="16" width="10.42578125" bestFit="1" customWidth="1"/>
    <col min="17" max="17" width="10.7109375" bestFit="1" customWidth="1"/>
    <col min="18" max="18" width="8.85546875" bestFit="1" customWidth="1"/>
    <col min="19" max="19" width="7.140625" bestFit="1" customWidth="1"/>
    <col min="20" max="20" width="10.7109375" bestFit="1" customWidth="1"/>
    <col min="21" max="21" width="6.140625" bestFit="1" customWidth="1"/>
    <col min="22" max="23" width="10.42578125" bestFit="1" customWidth="1"/>
  </cols>
  <sheetData>
    <row r="1" spans="1:25" ht="15" customHeight="1" x14ac:dyDescent="0.25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5" ht="36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4" spans="1:25" s="3" customFormat="1" ht="211.5" x14ac:dyDescent="0.25">
      <c r="A4" s="8" t="s">
        <v>0</v>
      </c>
      <c r="B4" s="8" t="s">
        <v>29</v>
      </c>
      <c r="C4" s="8" t="s">
        <v>27</v>
      </c>
      <c r="D4" s="8" t="s">
        <v>51</v>
      </c>
      <c r="E4" s="8" t="s">
        <v>52</v>
      </c>
      <c r="F4" s="8" t="s">
        <v>1</v>
      </c>
      <c r="G4" s="8" t="s">
        <v>2</v>
      </c>
      <c r="H4" s="9" t="s">
        <v>30</v>
      </c>
      <c r="I4" s="10" t="s">
        <v>43</v>
      </c>
      <c r="J4" s="10" t="s">
        <v>32</v>
      </c>
      <c r="K4" s="10" t="s">
        <v>141</v>
      </c>
      <c r="L4" s="10" t="s">
        <v>31</v>
      </c>
      <c r="M4" s="10" t="s">
        <v>33</v>
      </c>
      <c r="N4" s="11" t="s">
        <v>34</v>
      </c>
      <c r="O4" s="11" t="s">
        <v>35</v>
      </c>
      <c r="P4" s="11" t="s">
        <v>36</v>
      </c>
      <c r="Q4" s="10" t="s">
        <v>37</v>
      </c>
      <c r="R4" s="11" t="s">
        <v>38</v>
      </c>
      <c r="S4" s="10" t="s">
        <v>46</v>
      </c>
      <c r="T4" s="10" t="s">
        <v>39</v>
      </c>
      <c r="U4" s="10" t="s">
        <v>44</v>
      </c>
      <c r="V4" s="11" t="s">
        <v>40</v>
      </c>
      <c r="W4" s="11" t="s">
        <v>41</v>
      </c>
      <c r="X4" s="4"/>
      <c r="Y4" s="4"/>
    </row>
    <row r="5" spans="1:25" x14ac:dyDescent="0.25">
      <c r="A5" s="12" t="s">
        <v>3</v>
      </c>
      <c r="B5" s="13">
        <v>44134</v>
      </c>
      <c r="C5" s="14">
        <f>T5</f>
        <v>6375.92</v>
      </c>
      <c r="D5" s="14"/>
      <c r="E5" s="14">
        <f>C5+D5</f>
        <v>6375.92</v>
      </c>
      <c r="F5" s="15" t="s">
        <v>6</v>
      </c>
      <c r="G5" s="16" t="s">
        <v>42</v>
      </c>
      <c r="H5" s="17">
        <v>8786.07</v>
      </c>
      <c r="I5" s="17">
        <v>6.65</v>
      </c>
      <c r="J5" s="17">
        <v>878.61</v>
      </c>
      <c r="K5" s="17">
        <v>0</v>
      </c>
      <c r="L5" s="17">
        <f>H5+I5+J5</f>
        <v>9671.33</v>
      </c>
      <c r="M5" s="17">
        <f>H5+I5</f>
        <v>8792.7199999999993</v>
      </c>
      <c r="N5" s="18">
        <v>-2843.16</v>
      </c>
      <c r="O5" s="18">
        <v>-156.37</v>
      </c>
      <c r="P5" s="18">
        <v>-255.88</v>
      </c>
      <c r="Q5" s="17">
        <f>L5+N5+O5+P5</f>
        <v>6415.92</v>
      </c>
      <c r="R5" s="18">
        <v>-40</v>
      </c>
      <c r="S5" s="19">
        <v>0</v>
      </c>
      <c r="T5" s="20">
        <f>Q5+R5+S5</f>
        <v>6375.92</v>
      </c>
      <c r="U5" s="21"/>
      <c r="V5" s="22">
        <v>-380.37</v>
      </c>
      <c r="W5" s="22">
        <v>-210</v>
      </c>
    </row>
    <row r="6" spans="1:25" x14ac:dyDescent="0.25">
      <c r="A6" s="23" t="s">
        <v>4</v>
      </c>
      <c r="B6" s="24">
        <v>44165</v>
      </c>
      <c r="C6" s="14">
        <f t="shared" ref="C6:C7" si="0">T6</f>
        <v>6375.92</v>
      </c>
      <c r="D6" s="14"/>
      <c r="E6" s="14">
        <f t="shared" ref="E6:E7" si="1">C6+D6</f>
        <v>6375.92</v>
      </c>
      <c r="F6" s="25" t="s">
        <v>7</v>
      </c>
      <c r="G6" s="25"/>
      <c r="H6" s="17">
        <v>8786.07</v>
      </c>
      <c r="I6" s="17">
        <v>6.65</v>
      </c>
      <c r="J6" s="17">
        <v>878.61</v>
      </c>
      <c r="K6" s="17">
        <v>0</v>
      </c>
      <c r="L6" s="17">
        <f>H6+I6+J6</f>
        <v>9671.33</v>
      </c>
      <c r="M6" s="17">
        <f>H6+I6</f>
        <v>8792.7199999999993</v>
      </c>
      <c r="N6" s="18">
        <v>-2843.16</v>
      </c>
      <c r="O6" s="18">
        <v>-156.37</v>
      </c>
      <c r="P6" s="18">
        <v>-255.88</v>
      </c>
      <c r="Q6" s="17">
        <f>L6+N6+O6+P6</f>
        <v>6415.92</v>
      </c>
      <c r="R6" s="18">
        <v>-40</v>
      </c>
      <c r="S6" s="19">
        <v>0</v>
      </c>
      <c r="T6" s="20">
        <f t="shared" ref="T6" si="2">Q6+R6+S6</f>
        <v>6375.92</v>
      </c>
      <c r="U6" s="21"/>
      <c r="V6" s="22">
        <v>-380.37</v>
      </c>
      <c r="W6" s="22">
        <v>-210</v>
      </c>
    </row>
    <row r="7" spans="1:25" x14ac:dyDescent="0.25">
      <c r="A7" s="12" t="s">
        <v>5</v>
      </c>
      <c r="B7" s="13">
        <v>44195</v>
      </c>
      <c r="C7" s="14">
        <f t="shared" si="0"/>
        <v>6533.5499999999993</v>
      </c>
      <c r="D7" s="14"/>
      <c r="E7" s="14">
        <f t="shared" si="1"/>
        <v>6533.5499999999993</v>
      </c>
      <c r="F7" s="15" t="s">
        <v>8</v>
      </c>
      <c r="G7" s="16"/>
      <c r="H7" s="17">
        <v>8909.07</v>
      </c>
      <c r="I7" s="17">
        <v>6.65</v>
      </c>
      <c r="J7" s="17">
        <v>890.91</v>
      </c>
      <c r="K7" s="17">
        <v>0</v>
      </c>
      <c r="L7" s="17">
        <f>H7+I7+J7</f>
        <v>9806.6299999999992</v>
      </c>
      <c r="M7" s="17">
        <f>H7+I7</f>
        <v>8915.7199999999993</v>
      </c>
      <c r="N7" s="18">
        <v>-2823.66</v>
      </c>
      <c r="O7" s="18">
        <v>-155.30000000000001</v>
      </c>
      <c r="P7" s="18">
        <v>-254.12</v>
      </c>
      <c r="Q7" s="17">
        <f>L7+N7+O7+P7</f>
        <v>6573.5499999999993</v>
      </c>
      <c r="R7" s="18">
        <v>-40</v>
      </c>
      <c r="S7" s="19">
        <v>0</v>
      </c>
      <c r="T7" s="20">
        <f>Q7+R7+S7</f>
        <v>6533.5499999999993</v>
      </c>
      <c r="U7" s="21"/>
      <c r="V7" s="22">
        <v>-380.37</v>
      </c>
      <c r="W7" s="22">
        <v>-210</v>
      </c>
    </row>
    <row r="8" spans="1:25" x14ac:dyDescent="0.25">
      <c r="A8" s="55" t="s">
        <v>26</v>
      </c>
      <c r="B8" s="55"/>
      <c r="C8" s="26">
        <f>SUM(C5:C7)</f>
        <v>19285.39</v>
      </c>
      <c r="D8" s="26">
        <f>SUM(D5:D7)</f>
        <v>0</v>
      </c>
      <c r="E8" s="35">
        <f>SUM(E5:E7)</f>
        <v>19285.39</v>
      </c>
      <c r="F8" s="62" t="s">
        <v>28</v>
      </c>
      <c r="G8" s="63"/>
      <c r="H8" s="26">
        <f>SUM(H5:H7)</f>
        <v>26481.21</v>
      </c>
      <c r="I8" s="26">
        <f t="shared" ref="I8:W8" si="3">SUM(I5:I7)</f>
        <v>19.950000000000003</v>
      </c>
      <c r="J8" s="26">
        <f t="shared" si="3"/>
        <v>2648.13</v>
      </c>
      <c r="K8" s="26">
        <f t="shared" si="3"/>
        <v>0</v>
      </c>
      <c r="L8" s="26">
        <f t="shared" si="3"/>
        <v>29149.29</v>
      </c>
      <c r="M8" s="26">
        <f t="shared" si="3"/>
        <v>26501.159999999996</v>
      </c>
      <c r="N8" s="26">
        <f t="shared" si="3"/>
        <v>-8509.98</v>
      </c>
      <c r="O8" s="26">
        <f t="shared" si="3"/>
        <v>-468.04</v>
      </c>
      <c r="P8" s="26">
        <f t="shared" si="3"/>
        <v>-765.88</v>
      </c>
      <c r="Q8" s="26">
        <f t="shared" si="3"/>
        <v>19405.39</v>
      </c>
      <c r="R8" s="26">
        <f t="shared" si="3"/>
        <v>-120</v>
      </c>
      <c r="S8" s="27">
        <f t="shared" si="3"/>
        <v>0</v>
      </c>
      <c r="T8" s="26">
        <f>SUM(T5:T7)</f>
        <v>19285.39</v>
      </c>
      <c r="U8" s="26"/>
      <c r="V8" s="26">
        <f t="shared" si="3"/>
        <v>-1141.1100000000001</v>
      </c>
      <c r="W8" s="26">
        <f t="shared" si="3"/>
        <v>-630</v>
      </c>
    </row>
    <row r="9" spans="1:25" x14ac:dyDescent="0.25">
      <c r="B9" s="2"/>
      <c r="C9" s="1"/>
      <c r="D9" s="1"/>
      <c r="E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5"/>
    </row>
    <row r="10" spans="1:25" s="3" customFormat="1" x14ac:dyDescent="0.25">
      <c r="A10" s="23" t="s">
        <v>0</v>
      </c>
      <c r="B10" s="23" t="s">
        <v>29</v>
      </c>
      <c r="C10" s="23" t="s">
        <v>27</v>
      </c>
      <c r="D10" s="8" t="s">
        <v>51</v>
      </c>
      <c r="E10" s="8" t="s">
        <v>52</v>
      </c>
      <c r="F10" s="23" t="s">
        <v>1</v>
      </c>
      <c r="G10" s="23" t="s">
        <v>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8"/>
      <c r="U10" s="28"/>
      <c r="V10" s="28"/>
      <c r="W10" s="30"/>
    </row>
    <row r="11" spans="1:25" x14ac:dyDescent="0.25">
      <c r="A11" s="12" t="s">
        <v>9</v>
      </c>
      <c r="B11" s="13">
        <v>44225</v>
      </c>
      <c r="C11" s="14">
        <f>T11</f>
        <v>6566.5499999999993</v>
      </c>
      <c r="D11" s="14"/>
      <c r="E11" s="14">
        <f>C11+D11</f>
        <v>6566.5499999999993</v>
      </c>
      <c r="F11" s="15" t="s">
        <v>23</v>
      </c>
      <c r="G11" s="31" t="s">
        <v>45</v>
      </c>
      <c r="H11" s="17">
        <v>8909.07</v>
      </c>
      <c r="I11" s="17">
        <v>6.65</v>
      </c>
      <c r="J11" s="17">
        <v>890.91</v>
      </c>
      <c r="K11" s="17">
        <v>0</v>
      </c>
      <c r="L11" s="17">
        <f>H11+I11+J11</f>
        <v>9806.6299999999992</v>
      </c>
      <c r="M11" s="17">
        <f>H11+I11</f>
        <v>8915.7199999999993</v>
      </c>
      <c r="N11" s="18">
        <v>-2809.25</v>
      </c>
      <c r="O11" s="18">
        <v>-154.5</v>
      </c>
      <c r="P11" s="18">
        <v>-252.83</v>
      </c>
      <c r="Q11" s="17">
        <f>L11+N11+O11+P11</f>
        <v>6590.0499999999993</v>
      </c>
      <c r="R11" s="18">
        <v>-40</v>
      </c>
      <c r="S11" s="19">
        <v>16.5</v>
      </c>
      <c r="T11" s="20">
        <f>Q11+R11+S11</f>
        <v>6566.5499999999993</v>
      </c>
      <c r="U11" s="21"/>
      <c r="V11" s="22">
        <v>-380.37</v>
      </c>
      <c r="W11" s="22">
        <v>-210</v>
      </c>
    </row>
    <row r="12" spans="1:25" x14ac:dyDescent="0.25">
      <c r="A12" s="23" t="s">
        <v>10</v>
      </c>
      <c r="B12" s="24">
        <v>44252</v>
      </c>
      <c r="C12" s="32"/>
      <c r="D12" s="32">
        <v>153.38999999999999</v>
      </c>
      <c r="E12" s="14">
        <f t="shared" ref="E12:E24" si="4">C12+D12</f>
        <v>153.38999999999999</v>
      </c>
      <c r="F12" s="25" t="s">
        <v>24</v>
      </c>
      <c r="G12" s="33" t="s">
        <v>47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1"/>
      <c r="V12" s="21"/>
      <c r="W12" s="34"/>
    </row>
    <row r="13" spans="1:25" x14ac:dyDescent="0.25">
      <c r="A13" s="23" t="s">
        <v>11</v>
      </c>
      <c r="B13" s="24">
        <v>44253</v>
      </c>
      <c r="C13" s="14">
        <f>T13</f>
        <v>6550.0499999999993</v>
      </c>
      <c r="D13" s="14"/>
      <c r="E13" s="14">
        <f t="shared" si="4"/>
        <v>6550.0499999999993</v>
      </c>
      <c r="F13" s="25" t="s">
        <v>25</v>
      </c>
      <c r="G13" s="25"/>
      <c r="H13" s="17">
        <v>8909.07</v>
      </c>
      <c r="I13" s="17">
        <v>6.65</v>
      </c>
      <c r="J13" s="17">
        <v>890.91</v>
      </c>
      <c r="K13" s="17">
        <v>0</v>
      </c>
      <c r="L13" s="17">
        <f>H13+I13+J13</f>
        <v>9806.6299999999992</v>
      </c>
      <c r="M13" s="17">
        <f>H13+I13</f>
        <v>8915.7199999999993</v>
      </c>
      <c r="N13" s="18">
        <v>-2809.25</v>
      </c>
      <c r="O13" s="18">
        <v>-154.5</v>
      </c>
      <c r="P13" s="18">
        <v>-252.83</v>
      </c>
      <c r="Q13" s="17">
        <f>L13+N13+O13+P13</f>
        <v>6590.0499999999993</v>
      </c>
      <c r="R13" s="18">
        <v>-40</v>
      </c>
      <c r="S13" s="19">
        <v>0</v>
      </c>
      <c r="T13" s="20">
        <f t="shared" ref="T13" si="5">Q13+R13+S13</f>
        <v>6550.0499999999993</v>
      </c>
      <c r="U13" s="21"/>
      <c r="V13" s="22">
        <v>-380.37</v>
      </c>
      <c r="W13" s="22">
        <v>-210</v>
      </c>
    </row>
    <row r="14" spans="1:25" x14ac:dyDescent="0.25">
      <c r="A14" s="23" t="s">
        <v>12</v>
      </c>
      <c r="B14" s="24">
        <v>44286</v>
      </c>
      <c r="C14" s="14">
        <f>T14</f>
        <v>6550.0499999999993</v>
      </c>
      <c r="D14" s="14"/>
      <c r="E14" s="14">
        <f t="shared" si="4"/>
        <v>6550.0499999999993</v>
      </c>
      <c r="F14" s="25" t="s">
        <v>48</v>
      </c>
      <c r="G14" s="25"/>
      <c r="H14" s="17">
        <v>8909.07</v>
      </c>
      <c r="I14" s="17">
        <v>6.65</v>
      </c>
      <c r="J14" s="17">
        <v>890.91</v>
      </c>
      <c r="K14" s="17">
        <v>0</v>
      </c>
      <c r="L14" s="17">
        <f>H14+I14+J14</f>
        <v>9806.6299999999992</v>
      </c>
      <c r="M14" s="17">
        <f>H14+I14</f>
        <v>8915.7199999999993</v>
      </c>
      <c r="N14" s="18">
        <v>-2809.25</v>
      </c>
      <c r="O14" s="18">
        <v>-154.5</v>
      </c>
      <c r="P14" s="18">
        <v>-252.83</v>
      </c>
      <c r="Q14" s="17">
        <f>L14+N14+O14+P14</f>
        <v>6590.0499999999993</v>
      </c>
      <c r="R14" s="18">
        <v>-40</v>
      </c>
      <c r="S14" s="19">
        <v>0</v>
      </c>
      <c r="T14" s="20">
        <f t="shared" ref="T14" si="6">Q14+R14+S14</f>
        <v>6550.0499999999993</v>
      </c>
      <c r="U14" s="21"/>
      <c r="V14" s="22">
        <v>-380.37</v>
      </c>
      <c r="W14" s="22">
        <v>-210</v>
      </c>
    </row>
    <row r="15" spans="1:25" x14ac:dyDescent="0.25">
      <c r="A15" s="23" t="s">
        <v>13</v>
      </c>
      <c r="B15" s="24">
        <v>44316</v>
      </c>
      <c r="C15" s="14">
        <v>6589.81</v>
      </c>
      <c r="D15" s="25"/>
      <c r="E15" s="14">
        <f t="shared" si="4"/>
        <v>6589.81</v>
      </c>
      <c r="F15" s="25" t="s">
        <v>139</v>
      </c>
      <c r="G15" s="33" t="s">
        <v>140</v>
      </c>
      <c r="H15" s="17">
        <v>8909.07</v>
      </c>
      <c r="I15" s="17">
        <v>6.65</v>
      </c>
      <c r="J15" s="17">
        <v>890.91</v>
      </c>
      <c r="K15" s="17">
        <v>76.69</v>
      </c>
      <c r="L15" s="17">
        <f>H15+I15+J15+K15</f>
        <v>9883.32</v>
      </c>
      <c r="M15" s="17">
        <f>H15+I15+K15</f>
        <v>8992.41</v>
      </c>
      <c r="N15" s="18">
        <v>-2841.5</v>
      </c>
      <c r="O15" s="18">
        <v>-156.28</v>
      </c>
      <c r="P15" s="18">
        <v>-255.73</v>
      </c>
      <c r="Q15" s="17">
        <f>L15+N15+O15+P15</f>
        <v>6629.81</v>
      </c>
      <c r="R15" s="18">
        <v>-40</v>
      </c>
      <c r="S15" s="19">
        <v>0</v>
      </c>
      <c r="T15" s="20">
        <f t="shared" ref="T15:T24" si="7">Q15+R15+S15</f>
        <v>6589.81</v>
      </c>
      <c r="U15" s="21"/>
      <c r="V15" s="22">
        <v>-380.37</v>
      </c>
      <c r="W15" s="22">
        <v>-210</v>
      </c>
    </row>
    <row r="16" spans="1:25" x14ac:dyDescent="0.25">
      <c r="A16" s="23" t="s">
        <v>14</v>
      </c>
      <c r="B16" s="24">
        <v>44347</v>
      </c>
      <c r="C16" s="14">
        <v>6550.05</v>
      </c>
      <c r="D16" s="25"/>
      <c r="E16" s="14">
        <f t="shared" si="4"/>
        <v>6550.05</v>
      </c>
      <c r="F16" s="25" t="s">
        <v>145</v>
      </c>
      <c r="G16" s="25"/>
      <c r="H16" s="17">
        <v>8909.07</v>
      </c>
      <c r="I16" s="17">
        <v>6.65</v>
      </c>
      <c r="J16" s="17">
        <v>890.91</v>
      </c>
      <c r="K16" s="17">
        <v>0</v>
      </c>
      <c r="L16" s="17">
        <f>H16+I16+J16+K16</f>
        <v>9806.6299999999992</v>
      </c>
      <c r="M16" s="17">
        <f>H16+I16+K16</f>
        <v>8915.7199999999993</v>
      </c>
      <c r="N16" s="18">
        <v>-2809.25</v>
      </c>
      <c r="O16" s="18">
        <v>-154.5</v>
      </c>
      <c r="P16" s="18">
        <v>-252.83</v>
      </c>
      <c r="Q16" s="17">
        <f>L16+N16+O16+P16</f>
        <v>6590.0499999999993</v>
      </c>
      <c r="R16" s="18">
        <v>-40</v>
      </c>
      <c r="S16" s="19">
        <v>0</v>
      </c>
      <c r="T16" s="20">
        <f t="shared" si="7"/>
        <v>6550.0499999999993</v>
      </c>
      <c r="U16" s="21"/>
      <c r="V16" s="22">
        <v>-380.37</v>
      </c>
      <c r="W16" s="22">
        <v>-210</v>
      </c>
    </row>
    <row r="17" spans="1:23" x14ac:dyDescent="0.25">
      <c r="A17" s="23" t="s">
        <v>15</v>
      </c>
      <c r="B17" s="24">
        <v>44377</v>
      </c>
      <c r="C17" s="14">
        <v>6550.05</v>
      </c>
      <c r="D17" s="25"/>
      <c r="E17" s="14">
        <f t="shared" si="4"/>
        <v>6550.05</v>
      </c>
      <c r="F17" s="25" t="s">
        <v>146</v>
      </c>
      <c r="G17" s="25"/>
      <c r="H17" s="17">
        <v>8909.07</v>
      </c>
      <c r="I17" s="17">
        <v>6.65</v>
      </c>
      <c r="J17" s="17">
        <v>890.91</v>
      </c>
      <c r="K17" s="17">
        <v>0</v>
      </c>
      <c r="L17" s="17">
        <f t="shared" ref="L17:L24" si="8">H17+I17+J17+K17</f>
        <v>9806.6299999999992</v>
      </c>
      <c r="M17" s="17">
        <f t="shared" ref="M17:M24" si="9">H17+I17+K17</f>
        <v>8915.7199999999993</v>
      </c>
      <c r="N17" s="18">
        <v>-2809.25</v>
      </c>
      <c r="O17" s="18">
        <v>-154.5</v>
      </c>
      <c r="P17" s="18">
        <v>-252.83</v>
      </c>
      <c r="Q17" s="17">
        <f t="shared" ref="Q17:Q24" si="10">L17+N17+O17+P17</f>
        <v>6590.0499999999993</v>
      </c>
      <c r="R17" s="18">
        <v>-40</v>
      </c>
      <c r="S17" s="17">
        <v>0</v>
      </c>
      <c r="T17" s="20">
        <f t="shared" si="7"/>
        <v>6550.0499999999993</v>
      </c>
      <c r="U17" s="21"/>
      <c r="V17" s="22">
        <v>-380.37</v>
      </c>
      <c r="W17" s="45">
        <v>-210</v>
      </c>
    </row>
    <row r="18" spans="1:23" x14ac:dyDescent="0.25">
      <c r="A18" s="23" t="s">
        <v>16</v>
      </c>
      <c r="B18" s="25"/>
      <c r="C18" s="14"/>
      <c r="D18" s="25"/>
      <c r="E18" s="14">
        <f t="shared" si="4"/>
        <v>0</v>
      </c>
      <c r="F18" s="25"/>
      <c r="G18" s="25"/>
      <c r="H18" s="17"/>
      <c r="I18" s="17"/>
      <c r="J18" s="17"/>
      <c r="K18" s="17"/>
      <c r="L18" s="17">
        <f t="shared" si="8"/>
        <v>0</v>
      </c>
      <c r="M18" s="17">
        <f t="shared" si="9"/>
        <v>0</v>
      </c>
      <c r="N18" s="17"/>
      <c r="O18" s="17"/>
      <c r="P18" s="17"/>
      <c r="Q18" s="17">
        <f t="shared" si="10"/>
        <v>0</v>
      </c>
      <c r="R18" s="17"/>
      <c r="S18" s="17"/>
      <c r="T18" s="20">
        <f t="shared" si="7"/>
        <v>0</v>
      </c>
      <c r="U18" s="21"/>
      <c r="V18" s="21"/>
      <c r="W18" s="34"/>
    </row>
    <row r="19" spans="1:23" x14ac:dyDescent="0.25">
      <c r="A19" s="23" t="s">
        <v>17</v>
      </c>
      <c r="B19" s="25"/>
      <c r="C19" s="14"/>
      <c r="D19" s="25"/>
      <c r="E19" s="14">
        <f t="shared" si="4"/>
        <v>0</v>
      </c>
      <c r="F19" s="25"/>
      <c r="G19" s="25"/>
      <c r="H19" s="17"/>
      <c r="I19" s="17"/>
      <c r="J19" s="17"/>
      <c r="K19" s="17"/>
      <c r="L19" s="17">
        <f t="shared" si="8"/>
        <v>0</v>
      </c>
      <c r="M19" s="17">
        <f t="shared" si="9"/>
        <v>0</v>
      </c>
      <c r="N19" s="17"/>
      <c r="O19" s="17"/>
      <c r="P19" s="17"/>
      <c r="Q19" s="17">
        <f t="shared" si="10"/>
        <v>0</v>
      </c>
      <c r="R19" s="17"/>
      <c r="S19" s="17"/>
      <c r="T19" s="20">
        <f t="shared" si="7"/>
        <v>0</v>
      </c>
      <c r="U19" s="21"/>
      <c r="V19" s="21"/>
      <c r="W19" s="34"/>
    </row>
    <row r="20" spans="1:23" x14ac:dyDescent="0.25">
      <c r="A20" s="23" t="s">
        <v>18</v>
      </c>
      <c r="B20" s="25"/>
      <c r="C20" s="14"/>
      <c r="D20" s="25"/>
      <c r="E20" s="14">
        <f t="shared" si="4"/>
        <v>0</v>
      </c>
      <c r="F20" s="25"/>
      <c r="G20" s="25"/>
      <c r="H20" s="17"/>
      <c r="I20" s="17"/>
      <c r="J20" s="17"/>
      <c r="K20" s="17"/>
      <c r="L20" s="17">
        <f t="shared" si="8"/>
        <v>0</v>
      </c>
      <c r="M20" s="17">
        <f t="shared" si="9"/>
        <v>0</v>
      </c>
      <c r="N20" s="17"/>
      <c r="O20" s="17"/>
      <c r="P20" s="17"/>
      <c r="Q20" s="17">
        <f t="shared" si="10"/>
        <v>0</v>
      </c>
      <c r="R20" s="17"/>
      <c r="S20" s="17"/>
      <c r="T20" s="20">
        <f t="shared" si="7"/>
        <v>0</v>
      </c>
      <c r="U20" s="21"/>
      <c r="V20" s="21"/>
      <c r="W20" s="34"/>
    </row>
    <row r="21" spans="1:23" x14ac:dyDescent="0.25">
      <c r="A21" s="23" t="s">
        <v>19</v>
      </c>
      <c r="B21" s="25"/>
      <c r="C21" s="14"/>
      <c r="D21" s="25"/>
      <c r="E21" s="14">
        <f t="shared" si="4"/>
        <v>0</v>
      </c>
      <c r="F21" s="25"/>
      <c r="G21" s="25"/>
      <c r="H21" s="17"/>
      <c r="I21" s="17"/>
      <c r="J21" s="17"/>
      <c r="K21" s="17"/>
      <c r="L21" s="17">
        <f t="shared" si="8"/>
        <v>0</v>
      </c>
      <c r="M21" s="17">
        <f t="shared" si="9"/>
        <v>0</v>
      </c>
      <c r="N21" s="17"/>
      <c r="O21" s="17"/>
      <c r="P21" s="17"/>
      <c r="Q21" s="17">
        <f t="shared" si="10"/>
        <v>0</v>
      </c>
      <c r="R21" s="17"/>
      <c r="S21" s="17"/>
      <c r="T21" s="20">
        <f t="shared" si="7"/>
        <v>0</v>
      </c>
      <c r="U21" s="21"/>
      <c r="V21" s="21"/>
      <c r="W21" s="34"/>
    </row>
    <row r="22" spans="1:23" x14ac:dyDescent="0.25">
      <c r="A22" s="23" t="s">
        <v>20</v>
      </c>
      <c r="B22" s="25"/>
      <c r="C22" s="14"/>
      <c r="D22" s="25"/>
      <c r="E22" s="14">
        <f t="shared" si="4"/>
        <v>0</v>
      </c>
      <c r="F22" s="25"/>
      <c r="G22" s="25"/>
      <c r="H22" s="17"/>
      <c r="I22" s="17"/>
      <c r="J22" s="17"/>
      <c r="K22" s="17"/>
      <c r="L22" s="17">
        <f t="shared" si="8"/>
        <v>0</v>
      </c>
      <c r="M22" s="17">
        <f t="shared" si="9"/>
        <v>0</v>
      </c>
      <c r="N22" s="17"/>
      <c r="O22" s="17"/>
      <c r="P22" s="17"/>
      <c r="Q22" s="17">
        <f t="shared" si="10"/>
        <v>0</v>
      </c>
      <c r="R22" s="17"/>
      <c r="S22" s="17"/>
      <c r="T22" s="20">
        <f t="shared" si="7"/>
        <v>0</v>
      </c>
      <c r="U22" s="21"/>
      <c r="V22" s="21"/>
      <c r="W22" s="34"/>
    </row>
    <row r="23" spans="1:23" x14ac:dyDescent="0.25">
      <c r="A23" s="23" t="s">
        <v>21</v>
      </c>
      <c r="B23" s="25"/>
      <c r="C23" s="14"/>
      <c r="D23" s="25"/>
      <c r="E23" s="14">
        <f t="shared" si="4"/>
        <v>0</v>
      </c>
      <c r="F23" s="25"/>
      <c r="G23" s="25"/>
      <c r="H23" s="17"/>
      <c r="I23" s="17"/>
      <c r="J23" s="17"/>
      <c r="K23" s="17"/>
      <c r="L23" s="17">
        <f t="shared" si="8"/>
        <v>0</v>
      </c>
      <c r="M23" s="17">
        <f t="shared" si="9"/>
        <v>0</v>
      </c>
      <c r="N23" s="17"/>
      <c r="O23" s="17"/>
      <c r="P23" s="17"/>
      <c r="Q23" s="17">
        <f t="shared" si="10"/>
        <v>0</v>
      </c>
      <c r="R23" s="17"/>
      <c r="S23" s="17"/>
      <c r="T23" s="20">
        <f t="shared" si="7"/>
        <v>0</v>
      </c>
      <c r="U23" s="21"/>
      <c r="V23" s="21"/>
      <c r="W23" s="34"/>
    </row>
    <row r="24" spans="1:23" x14ac:dyDescent="0.25">
      <c r="A24" s="23" t="s">
        <v>22</v>
      </c>
      <c r="B24" s="25"/>
      <c r="C24" s="14"/>
      <c r="D24" s="25"/>
      <c r="E24" s="14">
        <f t="shared" si="4"/>
        <v>0</v>
      </c>
      <c r="F24" s="25"/>
      <c r="G24" s="25"/>
      <c r="H24" s="17"/>
      <c r="I24" s="17"/>
      <c r="J24" s="17"/>
      <c r="K24" s="17"/>
      <c r="L24" s="17">
        <f t="shared" si="8"/>
        <v>0</v>
      </c>
      <c r="M24" s="17">
        <f t="shared" si="9"/>
        <v>0</v>
      </c>
      <c r="N24" s="17"/>
      <c r="O24" s="17"/>
      <c r="P24" s="17"/>
      <c r="Q24" s="17">
        <f t="shared" si="10"/>
        <v>0</v>
      </c>
      <c r="R24" s="17"/>
      <c r="S24" s="17"/>
      <c r="T24" s="20">
        <f t="shared" si="7"/>
        <v>0</v>
      </c>
      <c r="U24" s="21"/>
      <c r="V24" s="21"/>
      <c r="W24" s="34"/>
    </row>
    <row r="25" spans="1:23" x14ac:dyDescent="0.25">
      <c r="A25" s="55" t="s">
        <v>26</v>
      </c>
      <c r="B25" s="55"/>
      <c r="C25" s="26">
        <f>SUM(C11:C24)</f>
        <v>39356.560000000005</v>
      </c>
      <c r="D25" s="35">
        <f>SUM(D11:D24)</f>
        <v>153.38999999999999</v>
      </c>
      <c r="E25" s="35">
        <f>SUM(E11:E24)</f>
        <v>39509.950000000004</v>
      </c>
      <c r="F25" s="62" t="s">
        <v>49</v>
      </c>
      <c r="G25" s="63"/>
      <c r="H25" s="26">
        <f t="shared" ref="H25:T25" si="11">SUM(H11:H24)</f>
        <v>53454.42</v>
      </c>
      <c r="I25" s="26">
        <f t="shared" si="11"/>
        <v>39.9</v>
      </c>
      <c r="J25" s="26">
        <f t="shared" si="11"/>
        <v>5345.46</v>
      </c>
      <c r="K25" s="26">
        <f t="shared" si="11"/>
        <v>76.69</v>
      </c>
      <c r="L25" s="26">
        <f t="shared" si="11"/>
        <v>58916.469999999994</v>
      </c>
      <c r="M25" s="26">
        <f t="shared" si="11"/>
        <v>53571.009999999995</v>
      </c>
      <c r="N25" s="26">
        <f t="shared" si="11"/>
        <v>-16887.75</v>
      </c>
      <c r="O25" s="26">
        <f t="shared" si="11"/>
        <v>-928.78</v>
      </c>
      <c r="P25" s="26">
        <f t="shared" si="11"/>
        <v>-1519.8799999999999</v>
      </c>
      <c r="Q25" s="26">
        <f t="shared" si="11"/>
        <v>39580.06</v>
      </c>
      <c r="R25" s="26">
        <f t="shared" si="11"/>
        <v>-240</v>
      </c>
      <c r="S25" s="26">
        <f t="shared" si="11"/>
        <v>16.5</v>
      </c>
      <c r="T25" s="26">
        <f t="shared" si="11"/>
        <v>39356.559999999998</v>
      </c>
      <c r="U25" s="26"/>
      <c r="V25" s="26">
        <f>SUM(V11:V24)</f>
        <v>-2282.2199999999998</v>
      </c>
      <c r="W25" s="26">
        <f>SUM(W11:W24)</f>
        <v>-1260</v>
      </c>
    </row>
    <row r="27" spans="1:23" x14ac:dyDescent="0.25">
      <c r="A27" s="55" t="s">
        <v>26</v>
      </c>
      <c r="B27" s="55"/>
      <c r="C27" s="26">
        <f>C8+C25</f>
        <v>58641.950000000004</v>
      </c>
      <c r="D27" s="35">
        <f>D8+D25</f>
        <v>153.38999999999999</v>
      </c>
      <c r="E27" s="35">
        <f>E8+E25</f>
        <v>58795.340000000004</v>
      </c>
      <c r="F27" s="62" t="s">
        <v>135</v>
      </c>
      <c r="G27" s="63"/>
      <c r="H27" s="26">
        <f>H8+H25</f>
        <v>79935.63</v>
      </c>
      <c r="I27" s="26">
        <f t="shared" ref="I27:W27" si="12">I8+I25</f>
        <v>59.85</v>
      </c>
      <c r="J27" s="26">
        <f t="shared" si="12"/>
        <v>7993.59</v>
      </c>
      <c r="K27" s="26">
        <f t="shared" si="12"/>
        <v>76.69</v>
      </c>
      <c r="L27" s="26">
        <f t="shared" si="12"/>
        <v>88065.76</v>
      </c>
      <c r="M27" s="26">
        <f t="shared" si="12"/>
        <v>80072.169999999984</v>
      </c>
      <c r="N27" s="26">
        <f t="shared" si="12"/>
        <v>-25397.73</v>
      </c>
      <c r="O27" s="26">
        <f t="shared" si="12"/>
        <v>-1396.82</v>
      </c>
      <c r="P27" s="26">
        <f t="shared" si="12"/>
        <v>-2285.7599999999998</v>
      </c>
      <c r="Q27" s="26">
        <f t="shared" si="12"/>
        <v>58985.45</v>
      </c>
      <c r="R27" s="26">
        <f t="shared" si="12"/>
        <v>-360</v>
      </c>
      <c r="S27" s="26">
        <f t="shared" si="12"/>
        <v>16.5</v>
      </c>
      <c r="T27" s="26">
        <f t="shared" si="12"/>
        <v>58641.95</v>
      </c>
      <c r="U27" s="26"/>
      <c r="V27" s="26">
        <f t="shared" si="12"/>
        <v>-3423.33</v>
      </c>
      <c r="W27" s="26">
        <f t="shared" si="12"/>
        <v>-1890</v>
      </c>
    </row>
    <row r="29" spans="1:23" ht="15.75" thickBot="1" x14ac:dyDescent="0.3"/>
    <row r="30" spans="1:23" ht="15" customHeight="1" x14ac:dyDescent="0.25">
      <c r="A30" s="46" t="s">
        <v>61</v>
      </c>
      <c r="B30" s="47"/>
      <c r="C30" s="47"/>
      <c r="D30" s="47"/>
      <c r="E30" s="47"/>
      <c r="F30" s="47"/>
      <c r="G30" s="48"/>
    </row>
    <row r="31" spans="1:23" ht="24.75" customHeight="1" thickBot="1" x14ac:dyDescent="0.3">
      <c r="A31" s="49"/>
      <c r="B31" s="50"/>
      <c r="C31" s="50"/>
      <c r="D31" s="50"/>
      <c r="E31" s="50"/>
      <c r="F31" s="50"/>
      <c r="G31" s="51"/>
    </row>
    <row r="33" spans="1:25" s="3" customFormat="1" x14ac:dyDescent="0.25">
      <c r="A33" s="8" t="s">
        <v>0</v>
      </c>
      <c r="B33" s="8" t="s">
        <v>53</v>
      </c>
      <c r="C33" s="8" t="s">
        <v>54</v>
      </c>
      <c r="D33" s="8" t="s">
        <v>112</v>
      </c>
      <c r="E33" s="8"/>
      <c r="F33" s="8" t="s">
        <v>2</v>
      </c>
      <c r="G33" s="8" t="s">
        <v>59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4"/>
      <c r="Y33" s="4"/>
    </row>
    <row r="34" spans="1:25" x14ac:dyDescent="0.25">
      <c r="A34" s="36" t="s">
        <v>55</v>
      </c>
      <c r="B34" s="13" t="s">
        <v>60</v>
      </c>
      <c r="C34" s="38" t="s">
        <v>62</v>
      </c>
      <c r="D34" s="14">
        <v>-42</v>
      </c>
      <c r="E34" s="14"/>
      <c r="F34" s="38"/>
      <c r="G34" s="39"/>
    </row>
    <row r="35" spans="1:25" x14ac:dyDescent="0.25">
      <c r="A35" s="37" t="s">
        <v>56</v>
      </c>
      <c r="B35" s="13" t="s">
        <v>83</v>
      </c>
      <c r="C35" s="38" t="s">
        <v>129</v>
      </c>
      <c r="D35" s="14">
        <v>-99</v>
      </c>
      <c r="E35" s="14"/>
      <c r="F35" s="38"/>
      <c r="G35" s="39"/>
    </row>
    <row r="36" spans="1:25" x14ac:dyDescent="0.25">
      <c r="A36" s="37" t="s">
        <v>57</v>
      </c>
      <c r="B36" s="13" t="s">
        <v>89</v>
      </c>
      <c r="C36" s="38" t="s">
        <v>90</v>
      </c>
      <c r="D36" s="14">
        <f>-210*12</f>
        <v>-2520</v>
      </c>
      <c r="E36" s="14"/>
      <c r="F36" s="38" t="s">
        <v>91</v>
      </c>
      <c r="G36" s="39"/>
    </row>
    <row r="37" spans="1:25" x14ac:dyDescent="0.25">
      <c r="A37" s="36" t="s">
        <v>58</v>
      </c>
      <c r="B37" s="13" t="s">
        <v>63</v>
      </c>
      <c r="C37" s="38" t="s">
        <v>65</v>
      </c>
      <c r="D37" s="14">
        <v>-24</v>
      </c>
      <c r="E37" s="14"/>
      <c r="F37" s="38" t="s">
        <v>64</v>
      </c>
      <c r="G37" s="39" t="s">
        <v>66</v>
      </c>
    </row>
    <row r="38" spans="1:25" x14ac:dyDescent="0.25">
      <c r="A38" s="36" t="s">
        <v>72</v>
      </c>
      <c r="B38" s="13" t="s">
        <v>67</v>
      </c>
      <c r="C38" s="38" t="s">
        <v>122</v>
      </c>
      <c r="D38" s="14">
        <f>-6*2</f>
        <v>-12</v>
      </c>
      <c r="E38" s="14"/>
      <c r="F38" s="38" t="s">
        <v>68</v>
      </c>
      <c r="G38" s="39"/>
    </row>
    <row r="39" spans="1:25" x14ac:dyDescent="0.25">
      <c r="A39" s="37" t="s">
        <v>73</v>
      </c>
      <c r="B39" s="13" t="s">
        <v>123</v>
      </c>
      <c r="C39" s="38" t="s">
        <v>122</v>
      </c>
      <c r="D39" s="14">
        <v>-24</v>
      </c>
      <c r="E39" s="14"/>
      <c r="F39" s="38" t="s">
        <v>124</v>
      </c>
      <c r="G39" s="39" t="s">
        <v>66</v>
      </c>
    </row>
    <row r="40" spans="1:25" x14ac:dyDescent="0.25">
      <c r="A40" s="37" t="s">
        <v>74</v>
      </c>
      <c r="B40" s="13" t="s">
        <v>69</v>
      </c>
      <c r="C40" s="38" t="s">
        <v>70</v>
      </c>
      <c r="D40" s="14">
        <v>-40</v>
      </c>
      <c r="E40" s="14"/>
      <c r="F40" s="38" t="s">
        <v>71</v>
      </c>
      <c r="G40" s="39" t="s">
        <v>66</v>
      </c>
    </row>
    <row r="41" spans="1:25" x14ac:dyDescent="0.25">
      <c r="A41" s="36" t="s">
        <v>75</v>
      </c>
      <c r="B41" s="13" t="s">
        <v>84</v>
      </c>
      <c r="C41" s="38" t="s">
        <v>121</v>
      </c>
      <c r="D41" s="14">
        <v>-30</v>
      </c>
      <c r="E41" s="14"/>
      <c r="F41" s="38"/>
      <c r="G41" s="39"/>
    </row>
    <row r="42" spans="1:25" x14ac:dyDescent="0.25">
      <c r="A42" s="36" t="s">
        <v>76</v>
      </c>
      <c r="B42" s="13" t="s">
        <v>85</v>
      </c>
      <c r="C42" s="38" t="s">
        <v>111</v>
      </c>
      <c r="D42" s="14">
        <v>-15</v>
      </c>
      <c r="E42" s="14"/>
      <c r="F42" s="38"/>
      <c r="G42" s="39"/>
    </row>
    <row r="43" spans="1:25" x14ac:dyDescent="0.25">
      <c r="A43" s="37" t="s">
        <v>77</v>
      </c>
      <c r="B43" s="13" t="s">
        <v>86</v>
      </c>
      <c r="C43" s="38" t="s">
        <v>113</v>
      </c>
      <c r="D43" s="14">
        <f>-45*3</f>
        <v>-135</v>
      </c>
      <c r="E43" s="14"/>
      <c r="F43" s="38" t="s">
        <v>87</v>
      </c>
      <c r="G43" s="39" t="s">
        <v>88</v>
      </c>
    </row>
    <row r="44" spans="1:25" x14ac:dyDescent="0.25">
      <c r="A44" s="37" t="s">
        <v>78</v>
      </c>
      <c r="B44" s="13" t="s">
        <v>119</v>
      </c>
      <c r="C44" s="38" t="s">
        <v>120</v>
      </c>
      <c r="D44" s="14">
        <v>-24</v>
      </c>
      <c r="E44" s="14"/>
      <c r="F44" s="38"/>
      <c r="G44" s="39" t="s">
        <v>66</v>
      </c>
    </row>
    <row r="45" spans="1:25" x14ac:dyDescent="0.25">
      <c r="A45" s="36" t="s">
        <v>79</v>
      </c>
      <c r="B45" s="13" t="s">
        <v>104</v>
      </c>
      <c r="C45" s="38" t="s">
        <v>105</v>
      </c>
      <c r="D45" s="14">
        <f>-87.86*12</f>
        <v>-1054.32</v>
      </c>
      <c r="E45" s="14"/>
      <c r="F45" s="38" t="s">
        <v>106</v>
      </c>
      <c r="G45" s="39"/>
    </row>
    <row r="46" spans="1:25" x14ac:dyDescent="0.25">
      <c r="A46" s="36" t="s">
        <v>80</v>
      </c>
      <c r="B46" s="13" t="s">
        <v>107</v>
      </c>
      <c r="C46" s="38" t="s">
        <v>110</v>
      </c>
      <c r="D46" s="14">
        <v>-12</v>
      </c>
      <c r="E46" s="14"/>
      <c r="F46" s="38" t="s">
        <v>108</v>
      </c>
      <c r="G46" s="39" t="s">
        <v>109</v>
      </c>
    </row>
    <row r="47" spans="1:25" x14ac:dyDescent="0.25">
      <c r="A47" s="37" t="s">
        <v>81</v>
      </c>
      <c r="B47" s="13" t="s">
        <v>101</v>
      </c>
      <c r="C47" s="38" t="s">
        <v>102</v>
      </c>
      <c r="D47" s="14">
        <v>-60</v>
      </c>
      <c r="E47" s="14"/>
      <c r="F47" s="38" t="s">
        <v>103</v>
      </c>
      <c r="G47" s="39"/>
    </row>
    <row r="48" spans="1:25" x14ac:dyDescent="0.25">
      <c r="A48" s="37" t="s">
        <v>82</v>
      </c>
      <c r="B48" s="13" t="s">
        <v>127</v>
      </c>
      <c r="C48" s="38" t="s">
        <v>93</v>
      </c>
      <c r="D48" s="14">
        <v>-50</v>
      </c>
      <c r="E48" s="14"/>
      <c r="F48" s="38" t="s">
        <v>128</v>
      </c>
      <c r="G48" s="39" t="s">
        <v>66</v>
      </c>
    </row>
    <row r="49" spans="1:7" x14ac:dyDescent="0.25">
      <c r="A49" s="36" t="s">
        <v>114</v>
      </c>
      <c r="B49" s="13" t="s">
        <v>92</v>
      </c>
      <c r="C49" s="38" t="s">
        <v>93</v>
      </c>
      <c r="D49" s="14">
        <v>-30</v>
      </c>
      <c r="E49" s="14"/>
      <c r="F49" s="38"/>
      <c r="G49" s="39"/>
    </row>
    <row r="50" spans="1:7" x14ac:dyDescent="0.25">
      <c r="A50" s="37" t="s">
        <v>115</v>
      </c>
      <c r="B50" s="13" t="s">
        <v>97</v>
      </c>
      <c r="C50" s="38" t="s">
        <v>98</v>
      </c>
      <c r="D50" s="14">
        <v>-30</v>
      </c>
      <c r="E50" s="14"/>
      <c r="F50" s="38" t="s">
        <v>99</v>
      </c>
      <c r="G50" s="39" t="s">
        <v>100</v>
      </c>
    </row>
    <row r="51" spans="1:7" x14ac:dyDescent="0.25">
      <c r="A51" s="37" t="s">
        <v>116</v>
      </c>
      <c r="B51" s="13" t="s">
        <v>94</v>
      </c>
      <c r="C51" s="38" t="s">
        <v>95</v>
      </c>
      <c r="D51" s="14">
        <v>-85</v>
      </c>
      <c r="E51" s="14"/>
      <c r="F51" s="38" t="s">
        <v>96</v>
      </c>
      <c r="G51" s="39"/>
    </row>
    <row r="52" spans="1:7" x14ac:dyDescent="0.25">
      <c r="A52" s="37" t="s">
        <v>117</v>
      </c>
      <c r="B52" s="13" t="s">
        <v>130</v>
      </c>
      <c r="C52" s="38" t="s">
        <v>133</v>
      </c>
      <c r="D52" s="14">
        <v>-12</v>
      </c>
      <c r="E52" s="14"/>
      <c r="F52" s="38" t="s">
        <v>131</v>
      </c>
      <c r="G52" s="39" t="s">
        <v>132</v>
      </c>
    </row>
    <row r="53" spans="1:7" x14ac:dyDescent="0.25">
      <c r="A53" s="37" t="s">
        <v>118</v>
      </c>
      <c r="B53" s="13" t="s">
        <v>136</v>
      </c>
      <c r="C53" s="38" t="s">
        <v>137</v>
      </c>
      <c r="D53" s="14">
        <v>-60</v>
      </c>
      <c r="E53" s="14"/>
      <c r="F53" s="38" t="s">
        <v>138</v>
      </c>
      <c r="G53" s="39"/>
    </row>
    <row r="54" spans="1:7" x14ac:dyDescent="0.25">
      <c r="A54" s="37" t="s">
        <v>142</v>
      </c>
      <c r="B54" s="13" t="s">
        <v>143</v>
      </c>
      <c r="C54" s="38" t="s">
        <v>137</v>
      </c>
      <c r="D54" s="14">
        <v>-12</v>
      </c>
      <c r="E54" s="14"/>
      <c r="F54" s="38" t="s">
        <v>144</v>
      </c>
      <c r="G54" s="39"/>
    </row>
    <row r="55" spans="1:7" x14ac:dyDescent="0.25">
      <c r="B55" s="13"/>
      <c r="C55" s="38"/>
      <c r="D55" s="14"/>
      <c r="E55" s="14"/>
      <c r="F55" s="38"/>
      <c r="G55" s="39"/>
    </row>
    <row r="56" spans="1:7" x14ac:dyDescent="0.25">
      <c r="A56" s="52" t="s">
        <v>125</v>
      </c>
      <c r="B56" s="53"/>
      <c r="C56" s="54"/>
      <c r="D56" s="41">
        <f>SUM(D34:D55)</f>
        <v>-4370.32</v>
      </c>
      <c r="E56" s="41"/>
      <c r="F56" s="40" t="s">
        <v>126</v>
      </c>
      <c r="G56" s="42">
        <f>D56/12</f>
        <v>-364.19333333333333</v>
      </c>
    </row>
    <row r="58" spans="1:7" x14ac:dyDescent="0.25">
      <c r="A58" s="43" t="s">
        <v>134</v>
      </c>
      <c r="B58" s="44">
        <v>44388</v>
      </c>
    </row>
  </sheetData>
  <sheetProtection algorithmName="SHA-512" hashValue="L42kBR8nTuJhGfLIYIEJRY6WLDsHIkeAS3c48UrnFt6y3aRPU8wpq7RUpxeJBU5k4+h8WaPhVYRuo1C+ogx/NA==" saltValue="ARgsaxy8kH2R3VBjpPI5LA==" spinCount="100000" sheet="1" formatCells="0" formatColumns="0" formatRows="0" insertColumns="0" insertRows="0" insertHyperlinks="0" deleteColumns="0" deleteRows="0" sort="0" autoFilter="0" pivotTables="0"/>
  <mergeCells count="9">
    <mergeCell ref="A30:G31"/>
    <mergeCell ref="A56:C56"/>
    <mergeCell ref="A8:B8"/>
    <mergeCell ref="A25:B25"/>
    <mergeCell ref="A1:W2"/>
    <mergeCell ref="F25:G25"/>
    <mergeCell ref="F8:G8"/>
    <mergeCell ref="A27:B27"/>
    <mergeCell ref="F27:G2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Mittelbach</dc:creator>
  <cp:lastModifiedBy>Marcel Mittelbach</cp:lastModifiedBy>
  <dcterms:created xsi:type="dcterms:W3CDTF">2015-06-05T18:19:34Z</dcterms:created>
  <dcterms:modified xsi:type="dcterms:W3CDTF">2021-07-11T10:13:03Z</dcterms:modified>
</cp:coreProperties>
</file>